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  <sheet name="komentář k rozpočtu" sheetId="2" r:id="rId2"/>
  </sheets>
  <definedNames/>
  <calcPr fullCalcOnLoad="1"/>
</workbook>
</file>

<file path=xl/sharedStrings.xml><?xml version="1.0" encoding="utf-8"?>
<sst xmlns="http://schemas.openxmlformats.org/spreadsheetml/2006/main" count="138" uniqueCount="101">
  <si>
    <t>PŘÍJMY</t>
  </si>
  <si>
    <t>PŘÍJMY celkem</t>
  </si>
  <si>
    <t>VÝDAJE</t>
  </si>
  <si>
    <t>VÝDAJE celkem</t>
  </si>
  <si>
    <t>NA ROK    2010</t>
  </si>
  <si>
    <t>Třída 1</t>
  </si>
  <si>
    <t>Třída 2</t>
  </si>
  <si>
    <t>Třída 3</t>
  </si>
  <si>
    <t>Třída 4</t>
  </si>
  <si>
    <t>v Kč</t>
  </si>
  <si>
    <t>Třída 5</t>
  </si>
  <si>
    <t xml:space="preserve">Třída 6 </t>
  </si>
  <si>
    <t>položka</t>
  </si>
  <si>
    <t>paragraf</t>
  </si>
  <si>
    <t>FINANCOVÁNÍ:</t>
  </si>
  <si>
    <t>ostat.inv. stransfery ze SR</t>
  </si>
  <si>
    <t>příjmy z poskyt.služeb a výr.</t>
  </si>
  <si>
    <t>příjmy z pronáj.ost.nemovitostí</t>
  </si>
  <si>
    <t>příj.z podílů na zisku a dididend</t>
  </si>
  <si>
    <t>příjmy z úroků</t>
  </si>
  <si>
    <t>nekapitálové přísp. a náhrady</t>
  </si>
  <si>
    <t>ostatní osobní výdaje</t>
  </si>
  <si>
    <t>povinné pojist. na soc.zabezp.</t>
  </si>
  <si>
    <t>povinné pojist. na zdrav.poj.</t>
  </si>
  <si>
    <t>nakup materiálu</t>
  </si>
  <si>
    <t>služby pošt</t>
  </si>
  <si>
    <t>služby peněžních ústavů</t>
  </si>
  <si>
    <t>nájemné</t>
  </si>
  <si>
    <t>nákup ostatních služeb</t>
  </si>
  <si>
    <t>cestovné</t>
  </si>
  <si>
    <t>budovy, haly, stavby</t>
  </si>
  <si>
    <t>úroky vlastní</t>
  </si>
  <si>
    <t>platby daní a poplatků SR</t>
  </si>
  <si>
    <t>změna stavu na bank.účtech</t>
  </si>
  <si>
    <t>ZÁVAZNÝMI UKAZATELI SVAZKU JSOU PARAGRAFY!</t>
  </si>
  <si>
    <t>sejmuto dne:</t>
  </si>
  <si>
    <t>Třída 8</t>
  </si>
  <si>
    <t>Komentář k rozpočtu</t>
  </si>
  <si>
    <t>text</t>
  </si>
  <si>
    <t>částka Kč</t>
  </si>
  <si>
    <t>název</t>
  </si>
  <si>
    <t>ost.invest.přij.transfery</t>
  </si>
  <si>
    <t>příj.z poskyt.služeb</t>
  </si>
  <si>
    <t>umístění translační stanice</t>
  </si>
  <si>
    <t>nájemné AQUA</t>
  </si>
  <si>
    <t>příjmy z pronájmu</t>
  </si>
  <si>
    <t>příjmy z podílů na zisku a divid.</t>
  </si>
  <si>
    <t>dividendy AQUA</t>
  </si>
  <si>
    <t>čístka Kč</t>
  </si>
  <si>
    <t>nákup materiálu</t>
  </si>
  <si>
    <t>kancelářské potřeby</t>
  </si>
  <si>
    <t>pojistné</t>
  </si>
  <si>
    <t>nájemné Lesy ČR</t>
  </si>
  <si>
    <t>konzult., porad. a právní služby</t>
  </si>
  <si>
    <t>právní služby - předpoklad</t>
  </si>
  <si>
    <t>nákup ostat. Služeb</t>
  </si>
  <si>
    <t>cestovní výlohy</t>
  </si>
  <si>
    <t>pohoštění</t>
  </si>
  <si>
    <t>bankovní poplatky</t>
  </si>
  <si>
    <t>konzult.,porad.a právní služby</t>
  </si>
  <si>
    <t>investiční přijaté transfery od obcí</t>
  </si>
  <si>
    <t>elektrická energie</t>
  </si>
  <si>
    <t>ostatní nákup dlouhodobého nehm.m.</t>
  </si>
  <si>
    <t>splátky dlouhodob. Přijat. půjč.prostř.</t>
  </si>
  <si>
    <t>zpracování dat a služby souv.s IT</t>
  </si>
  <si>
    <t>nákup ostatnícfh služeb</t>
  </si>
  <si>
    <t>Platby daní a popl. kraj, obec..</t>
  </si>
  <si>
    <t>DHDM</t>
  </si>
  <si>
    <t>poštovné - navýšeno budou zasílána hlášení na poj. a OSSZ</t>
  </si>
  <si>
    <t>DDHM</t>
  </si>
  <si>
    <t>revizní komise (3 členové á 500 x 4 = 6 000)</t>
  </si>
  <si>
    <t>pozemky</t>
  </si>
  <si>
    <t>Pozemky</t>
  </si>
  <si>
    <t>knihy, učební pomůcky a tisk</t>
  </si>
  <si>
    <t>účastnické poplatky na konference</t>
  </si>
  <si>
    <t>návrh rozpočtu</t>
  </si>
  <si>
    <t>skutečnost</t>
  </si>
  <si>
    <t>Dobrovolný svazek obcí Křivina, Mírové náměstí 90, 517 21 Týniště nad Orlicí</t>
  </si>
  <si>
    <t>programové vybavení</t>
  </si>
  <si>
    <t>ZP z částky 35 960,- a z částky 60 500,- funkční odměna předseda</t>
  </si>
  <si>
    <t>SP z částky 35 960,- (prosinec 2017 a z částky 60 500,- funkční odm. před.</t>
  </si>
  <si>
    <t>účastnické poplatky za konference</t>
  </si>
  <si>
    <t>výpis z rejstříku DSO KHK</t>
  </si>
  <si>
    <t>servis software (fénix + webové rozhraní)</t>
  </si>
  <si>
    <t>opravy a údržování</t>
  </si>
  <si>
    <t>Splátky úvěru budou hrazeny z přebytku a ze zůstatku minulých let!</t>
  </si>
  <si>
    <t>5 584 000 * 21 % = 6 756 640,- Kč + 390 + 2 352 942 ze zdroj.účtu</t>
  </si>
  <si>
    <t>dotace dle rozhodnutí Mze</t>
  </si>
  <si>
    <t>investiční příspěvek Albrechtice n.O.</t>
  </si>
  <si>
    <t>výplata za prosinec 2018</t>
  </si>
  <si>
    <t>DPP - Sedláčková</t>
  </si>
  <si>
    <t>51 960 prosinec 2018, 6 000 x 11 = 66 000, 2 000 x 3 = 6 000, 1 040 zaokrouhl.</t>
  </si>
  <si>
    <t>sociální pojištění</t>
  </si>
  <si>
    <t>zdravotní pojištění</t>
  </si>
  <si>
    <t>software</t>
  </si>
  <si>
    <t>výkazy Roč.údaje o poskyt.garancích, Roč.údaje o projekt.a partnerství</t>
  </si>
  <si>
    <t>úroky z úvěru = PRIBOR 1 k 1.1.2019 činí 2,20 %</t>
  </si>
  <si>
    <t>Dobudování kanalizace Albrechtice</t>
  </si>
  <si>
    <t>DPH, daň z příjmu, záloha na daň z příjmu 25 %</t>
  </si>
  <si>
    <t>SCHVÁLENÝ ROZPOČET</t>
  </si>
  <si>
    <t>vyvěšeno dne: 3.4.2019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</si>
</sst>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\-#,##0.00\ "/>
  </numFmts>
  <fonts count="57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2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 CE"/>
      <family val="0"/>
    </font>
    <font>
      <sz val="10"/>
      <color indexed="10"/>
      <name val="Arial CE"/>
      <family val="0"/>
    </font>
    <font>
      <sz val="8"/>
      <color indexed="40"/>
      <name val="Arial CE"/>
      <family val="0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 CE"/>
      <family val="0"/>
    </font>
    <font>
      <sz val="10"/>
      <color rgb="FFFF0000"/>
      <name val="Arial CE"/>
      <family val="0"/>
    </font>
    <font>
      <sz val="8"/>
      <color rgb="FF00B0F0"/>
      <name val="Arial CE"/>
      <family val="0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43" fontId="0" fillId="0" borderId="12" xfId="0" applyNumberFormat="1" applyBorder="1" applyAlignment="1">
      <alignment/>
    </xf>
    <xf numFmtId="43" fontId="0" fillId="0" borderId="12" xfId="0" applyNumberFormat="1" applyBorder="1" applyAlignment="1">
      <alignment horizontal="right"/>
    </xf>
    <xf numFmtId="43" fontId="0" fillId="0" borderId="12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4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2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43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3" fontId="0" fillId="0" borderId="14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" fontId="5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53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0" fontId="54" fillId="0" borderId="17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5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3" xfId="0" applyFill="1" applyBorder="1" applyAlignment="1">
      <alignment/>
    </xf>
    <xf numFmtId="43" fontId="1" fillId="13" borderId="12" xfId="0" applyNumberFormat="1" applyFont="1" applyFill="1" applyBorder="1" applyAlignment="1">
      <alignment/>
    </xf>
    <xf numFmtId="0" fontId="1" fillId="13" borderId="26" xfId="0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0" fillId="10" borderId="12" xfId="0" applyFill="1" applyBorder="1" applyAlignment="1">
      <alignment/>
    </xf>
    <xf numFmtId="0" fontId="1" fillId="13" borderId="12" xfId="0" applyFont="1" applyFill="1" applyBorder="1" applyAlignment="1">
      <alignment/>
    </xf>
    <xf numFmtId="0" fontId="0" fillId="10" borderId="28" xfId="0" applyFill="1" applyBorder="1" applyAlignment="1">
      <alignment/>
    </xf>
    <xf numFmtId="14" fontId="0" fillId="10" borderId="29" xfId="0" applyNumberFormat="1" applyFill="1" applyBorder="1" applyAlignment="1">
      <alignment/>
    </xf>
    <xf numFmtId="0" fontId="0" fillId="10" borderId="29" xfId="0" applyFill="1" applyBorder="1" applyAlignment="1">
      <alignment/>
    </xf>
    <xf numFmtId="4" fontId="0" fillId="10" borderId="29" xfId="0" applyNumberFormat="1" applyFill="1" applyBorder="1" applyAlignment="1">
      <alignment horizontal="right"/>
    </xf>
    <xf numFmtId="4" fontId="0" fillId="10" borderId="30" xfId="0" applyNumberFormat="1" applyFill="1" applyBorder="1" applyAlignment="1">
      <alignment horizontal="right"/>
    </xf>
    <xf numFmtId="0" fontId="0" fillId="10" borderId="31" xfId="0" applyFill="1" applyBorder="1" applyAlignment="1">
      <alignment/>
    </xf>
    <xf numFmtId="14" fontId="0" fillId="10" borderId="12" xfId="0" applyNumberFormat="1" applyFill="1" applyBorder="1" applyAlignment="1">
      <alignment/>
    </xf>
    <xf numFmtId="4" fontId="0" fillId="10" borderId="12" xfId="0" applyNumberFormat="1" applyFill="1" applyBorder="1" applyAlignment="1">
      <alignment/>
    </xf>
    <xf numFmtId="4" fontId="0" fillId="10" borderId="32" xfId="0" applyNumberFormat="1" applyFill="1" applyBorder="1" applyAlignment="1">
      <alignment/>
    </xf>
    <xf numFmtId="4" fontId="0" fillId="10" borderId="32" xfId="0" applyNumberFormat="1" applyFill="1" applyBorder="1" applyAlignment="1">
      <alignment horizontal="right"/>
    </xf>
    <xf numFmtId="4" fontId="0" fillId="10" borderId="12" xfId="0" applyNumberFormat="1" applyFont="1" applyFill="1" applyBorder="1" applyAlignment="1">
      <alignment/>
    </xf>
    <xf numFmtId="4" fontId="0" fillId="10" borderId="32" xfId="0" applyNumberFormat="1" applyFont="1" applyFill="1" applyBorder="1" applyAlignment="1">
      <alignment/>
    </xf>
    <xf numFmtId="0" fontId="0" fillId="10" borderId="32" xfId="0" applyFill="1" applyBorder="1" applyAlignment="1">
      <alignment/>
    </xf>
    <xf numFmtId="0" fontId="1" fillId="10" borderId="31" xfId="0" applyFont="1" applyFill="1" applyBorder="1" applyAlignment="1">
      <alignment/>
    </xf>
    <xf numFmtId="165" fontId="0" fillId="10" borderId="32" xfId="0" applyNumberFormat="1" applyFill="1" applyBorder="1" applyAlignment="1">
      <alignment horizontal="right"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4" fontId="1" fillId="10" borderId="36" xfId="0" applyNumberFormat="1" applyFont="1" applyFill="1" applyBorder="1" applyAlignment="1">
      <alignment/>
    </xf>
    <xf numFmtId="4" fontId="1" fillId="10" borderId="37" xfId="0" applyNumberFormat="1" applyFont="1" applyFill="1" applyBorder="1" applyAlignment="1">
      <alignment/>
    </xf>
    <xf numFmtId="4" fontId="0" fillId="10" borderId="34" xfId="0" applyNumberFormat="1" applyFont="1" applyFill="1" applyBorder="1" applyAlignment="1">
      <alignment/>
    </xf>
    <xf numFmtId="4" fontId="0" fillId="10" borderId="38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43" fontId="1" fillId="0" borderId="24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43" fontId="1" fillId="10" borderId="41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14" fontId="0" fillId="10" borderId="13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43" fontId="0" fillId="0" borderId="12" xfId="0" applyNumberFormat="1" applyBorder="1" applyAlignment="1">
      <alignment vertical="center"/>
    </xf>
    <xf numFmtId="43" fontId="1" fillId="0" borderId="12" xfId="0" applyNumberFormat="1" applyFont="1" applyBorder="1" applyAlignment="1">
      <alignment vertical="center"/>
    </xf>
    <xf numFmtId="43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43" fontId="0" fillId="0" borderId="27" xfId="0" applyNumberFormat="1" applyFont="1" applyBorder="1" applyAlignment="1">
      <alignment/>
    </xf>
    <xf numFmtId="43" fontId="0" fillId="0" borderId="27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0" fontId="8" fillId="10" borderId="0" xfId="0" applyFont="1" applyFill="1" applyAlignment="1" applyProtection="1">
      <alignment horizontal="center" vertical="justify"/>
      <protection locked="0"/>
    </xf>
    <xf numFmtId="0" fontId="4" fillId="0" borderId="3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8">
      <selection activeCell="E90" sqref="E90"/>
    </sheetView>
  </sheetViews>
  <sheetFormatPr defaultColWidth="9.00390625" defaultRowHeight="12.75"/>
  <cols>
    <col min="1" max="1" width="5.75390625" style="0" customWidth="1"/>
    <col min="3" max="3" width="19.875" style="0" customWidth="1"/>
    <col min="6" max="6" width="32.375" style="0" customWidth="1"/>
    <col min="7" max="7" width="19.625" style="0" bestFit="1" customWidth="1"/>
    <col min="8" max="8" width="16.375" style="0" customWidth="1"/>
    <col min="9" max="9" width="18.25390625" style="0" customWidth="1"/>
    <col min="10" max="10" width="22.00390625" style="0" customWidth="1"/>
  </cols>
  <sheetData>
    <row r="1" spans="1:8" ht="24.75" customHeight="1">
      <c r="A1" s="132" t="s">
        <v>77</v>
      </c>
      <c r="B1" s="132"/>
      <c r="C1" s="132"/>
      <c r="D1" s="132"/>
      <c r="E1" s="132"/>
      <c r="F1" s="132"/>
      <c r="G1" s="132"/>
      <c r="H1" s="132"/>
    </row>
    <row r="3" spans="2:8" ht="12.75">
      <c r="B3" s="73" t="s">
        <v>99</v>
      </c>
      <c r="D3" t="s">
        <v>4</v>
      </c>
      <c r="E3" s="72">
        <v>2019</v>
      </c>
      <c r="F3" s="12"/>
      <c r="G3" s="124" t="s">
        <v>9</v>
      </c>
      <c r="H3" s="124" t="s">
        <v>9</v>
      </c>
    </row>
    <row r="5" ht="12.75">
      <c r="M5" s="3"/>
    </row>
    <row r="6" spans="2:9" ht="12.75">
      <c r="B6" s="88" t="s">
        <v>0</v>
      </c>
      <c r="G6" s="85" t="s">
        <v>75</v>
      </c>
      <c r="H6" s="85" t="s">
        <v>76</v>
      </c>
      <c r="I6" s="9"/>
    </row>
    <row r="7" spans="3:11" ht="12.75">
      <c r="C7" s="3" t="s">
        <v>13</v>
      </c>
      <c r="D7" s="3"/>
      <c r="E7" s="3" t="s">
        <v>12</v>
      </c>
      <c r="G7" s="86">
        <v>2019</v>
      </c>
      <c r="H7" s="86">
        <v>2018</v>
      </c>
      <c r="I7" s="57"/>
      <c r="J7" s="57"/>
      <c r="K7" s="9"/>
    </row>
    <row r="8" spans="2:11" ht="12.75">
      <c r="B8" s="1"/>
      <c r="C8" s="2">
        <v>0</v>
      </c>
      <c r="D8" s="2"/>
      <c r="E8" s="2">
        <v>4216</v>
      </c>
      <c r="F8" s="10" t="s">
        <v>15</v>
      </c>
      <c r="G8" s="129">
        <v>7037000</v>
      </c>
      <c r="H8" s="125">
        <v>2514000</v>
      </c>
      <c r="I8" s="58"/>
      <c r="J8" s="59"/>
      <c r="K8" s="9"/>
    </row>
    <row r="9" spans="2:11" ht="12.75">
      <c r="B9" s="1"/>
      <c r="C9" s="2">
        <v>0</v>
      </c>
      <c r="D9" s="2"/>
      <c r="E9" s="2">
        <v>4222</v>
      </c>
      <c r="F9" s="10" t="s">
        <v>60</v>
      </c>
      <c r="G9" s="130">
        <v>543312</v>
      </c>
      <c r="H9" s="125"/>
      <c r="I9" s="58"/>
      <c r="J9" s="59"/>
      <c r="K9" s="9"/>
    </row>
    <row r="10" spans="2:11" ht="12.75">
      <c r="B10" s="1"/>
      <c r="C10" s="2"/>
      <c r="D10" s="2"/>
      <c r="E10" s="2"/>
      <c r="F10" s="2"/>
      <c r="G10" s="130"/>
      <c r="H10" s="125"/>
      <c r="I10" s="58"/>
      <c r="J10" s="59"/>
      <c r="K10" s="9"/>
    </row>
    <row r="11" spans="2:11" ht="12.75">
      <c r="B11" s="1"/>
      <c r="C11" s="15">
        <v>2310</v>
      </c>
      <c r="D11" s="15"/>
      <c r="E11" s="15"/>
      <c r="F11" s="15"/>
      <c r="G11" s="14">
        <f>SUM(G12:G14)</f>
        <v>9482780</v>
      </c>
      <c r="H11" s="126">
        <f>SUM(H12:H14)</f>
        <v>9474807</v>
      </c>
      <c r="I11" s="59"/>
      <c r="J11" s="59"/>
      <c r="K11" s="9"/>
    </row>
    <row r="12" spans="2:11" ht="12.75" hidden="1">
      <c r="B12" s="1"/>
      <c r="C12" s="2"/>
      <c r="D12" s="22"/>
      <c r="E12" s="2">
        <v>2111</v>
      </c>
      <c r="F12" s="2" t="s">
        <v>16</v>
      </c>
      <c r="G12" s="5">
        <v>6050</v>
      </c>
      <c r="H12" s="125">
        <v>6050</v>
      </c>
      <c r="I12" s="60"/>
      <c r="J12" s="52"/>
      <c r="K12" s="9"/>
    </row>
    <row r="13" spans="2:15" ht="12.75" hidden="1">
      <c r="B13" s="1"/>
      <c r="C13" s="2"/>
      <c r="D13" s="2"/>
      <c r="E13" s="2">
        <v>2132</v>
      </c>
      <c r="F13" s="2" t="s">
        <v>17</v>
      </c>
      <c r="G13" s="76">
        <v>9109972</v>
      </c>
      <c r="H13" s="125">
        <v>9109972</v>
      </c>
      <c r="I13" s="74"/>
      <c r="J13" s="52"/>
      <c r="K13" s="56"/>
      <c r="L13" s="75"/>
      <c r="M13" s="75"/>
      <c r="N13" s="75"/>
      <c r="O13" s="75"/>
    </row>
    <row r="14" spans="2:15" ht="12.75" hidden="1">
      <c r="B14" s="1"/>
      <c r="C14" s="2"/>
      <c r="D14" s="2"/>
      <c r="E14" s="2">
        <v>2142</v>
      </c>
      <c r="F14" s="2" t="s">
        <v>18</v>
      </c>
      <c r="G14" s="76">
        <v>366758</v>
      </c>
      <c r="H14" s="127">
        <v>358785</v>
      </c>
      <c r="I14" s="74"/>
      <c r="J14" s="52"/>
      <c r="K14" s="56"/>
      <c r="L14" s="75"/>
      <c r="M14" s="75"/>
      <c r="N14" s="75"/>
      <c r="O14" s="75"/>
    </row>
    <row r="15" spans="2:15" ht="12.75">
      <c r="B15" s="1"/>
      <c r="C15" s="15"/>
      <c r="D15" s="2"/>
      <c r="E15" s="2"/>
      <c r="F15" s="2"/>
      <c r="G15" s="76"/>
      <c r="H15" s="127"/>
      <c r="I15" s="74"/>
      <c r="J15" s="52"/>
      <c r="K15" s="56"/>
      <c r="L15" s="75"/>
      <c r="M15" s="75"/>
      <c r="N15" s="75"/>
      <c r="O15" s="75"/>
    </row>
    <row r="16" spans="2:15" ht="12.75">
      <c r="B16" s="1"/>
      <c r="C16" s="15">
        <v>2321</v>
      </c>
      <c r="D16" s="2"/>
      <c r="E16" s="2"/>
      <c r="F16" s="2"/>
      <c r="G16" s="14">
        <f>SUM(G17)</f>
        <v>30016</v>
      </c>
      <c r="H16" s="127"/>
      <c r="I16" s="74"/>
      <c r="J16" s="52"/>
      <c r="K16" s="56"/>
      <c r="L16" s="75"/>
      <c r="M16" s="75"/>
      <c r="N16" s="75"/>
      <c r="O16" s="75"/>
    </row>
    <row r="17" spans="2:15" ht="12.75" hidden="1">
      <c r="B17" s="1"/>
      <c r="C17" s="2"/>
      <c r="D17" s="2"/>
      <c r="E17" s="2">
        <v>2310</v>
      </c>
      <c r="F17" s="2"/>
      <c r="G17" s="76">
        <v>30016</v>
      </c>
      <c r="H17" s="127">
        <v>0</v>
      </c>
      <c r="I17" s="74"/>
      <c r="J17" s="52"/>
      <c r="K17" s="56"/>
      <c r="L17" s="75"/>
      <c r="M17" s="75"/>
      <c r="N17" s="75"/>
      <c r="O17" s="75"/>
    </row>
    <row r="18" spans="2:15" ht="12.75">
      <c r="B18" s="1"/>
      <c r="C18" s="2"/>
      <c r="D18" s="2"/>
      <c r="E18" s="2"/>
      <c r="F18" s="2"/>
      <c r="G18" s="76"/>
      <c r="H18" s="127"/>
      <c r="I18" s="74"/>
      <c r="J18" s="52"/>
      <c r="K18" s="56"/>
      <c r="L18" s="75"/>
      <c r="M18" s="75"/>
      <c r="N18" s="75"/>
      <c r="O18" s="75"/>
    </row>
    <row r="19" spans="2:11" ht="12.75">
      <c r="B19" s="1"/>
      <c r="C19" s="15">
        <v>6310</v>
      </c>
      <c r="D19" s="15"/>
      <c r="E19" s="15"/>
      <c r="F19" s="15"/>
      <c r="G19" s="16">
        <f>SUM(G20:G21)</f>
        <v>800</v>
      </c>
      <c r="H19" s="126">
        <f>SUM(H20:H21)</f>
        <v>738.75</v>
      </c>
      <c r="I19" s="60"/>
      <c r="J19" s="61"/>
      <c r="K19" s="9"/>
    </row>
    <row r="20" spans="2:11" ht="12.75" hidden="1">
      <c r="B20" s="4"/>
      <c r="C20" s="2"/>
      <c r="D20" s="2"/>
      <c r="E20" s="18">
        <v>2141</v>
      </c>
      <c r="F20" s="18" t="s">
        <v>19</v>
      </c>
      <c r="G20" s="5">
        <v>800</v>
      </c>
      <c r="H20" s="125">
        <v>738.75</v>
      </c>
      <c r="I20" s="60"/>
      <c r="J20" s="52"/>
      <c r="K20" s="9"/>
    </row>
    <row r="21" spans="2:11" ht="12.75" hidden="1">
      <c r="B21" s="4"/>
      <c r="C21" s="2"/>
      <c r="D21" s="2"/>
      <c r="E21" s="2">
        <v>2124</v>
      </c>
      <c r="F21" s="2" t="s">
        <v>20</v>
      </c>
      <c r="G21" s="7"/>
      <c r="H21" s="128"/>
      <c r="I21" s="60"/>
      <c r="J21" s="52"/>
      <c r="K21" s="9"/>
    </row>
    <row r="22" spans="2:11" ht="12.75">
      <c r="B22" s="81" t="s">
        <v>1</v>
      </c>
      <c r="C22" s="82"/>
      <c r="D22" s="82"/>
      <c r="E22" s="82"/>
      <c r="F22" s="83"/>
      <c r="G22" s="84">
        <f>SUM(G8,G9,G11,G16,G19)</f>
        <v>17093908</v>
      </c>
      <c r="H22" s="84">
        <f>SUM(H8,H11,H19)</f>
        <v>11989545.75</v>
      </c>
      <c r="I22" s="74"/>
      <c r="J22" s="59"/>
      <c r="K22" s="9"/>
    </row>
    <row r="23" spans="7:11" ht="12.75">
      <c r="G23" s="8"/>
      <c r="H23" s="79"/>
      <c r="I23" s="80"/>
      <c r="J23" s="60"/>
      <c r="K23" s="9"/>
    </row>
    <row r="24" spans="2:11" ht="12.75">
      <c r="B24" s="88" t="s">
        <v>2</v>
      </c>
      <c r="G24" s="85" t="s">
        <v>75</v>
      </c>
      <c r="H24" s="85" t="s">
        <v>76</v>
      </c>
      <c r="I24" s="60"/>
      <c r="J24" s="60"/>
      <c r="K24" s="9"/>
    </row>
    <row r="25" spans="3:11" ht="12.75">
      <c r="C25" s="3" t="s">
        <v>13</v>
      </c>
      <c r="E25" s="3" t="s">
        <v>12</v>
      </c>
      <c r="G25" s="86">
        <v>2019</v>
      </c>
      <c r="H25" s="86">
        <v>2018</v>
      </c>
      <c r="I25" s="62"/>
      <c r="J25" s="62"/>
      <c r="K25" s="9"/>
    </row>
    <row r="26" spans="2:11" ht="12.75">
      <c r="B26" s="1"/>
      <c r="C26" s="15">
        <v>2310</v>
      </c>
      <c r="D26" s="15"/>
      <c r="E26" s="15"/>
      <c r="F26" s="15"/>
      <c r="G26" s="16">
        <f>SUM(G27:G44)</f>
        <v>1725821</v>
      </c>
      <c r="H26" s="16">
        <f>SUM(H27:H44)</f>
        <v>1233486.2</v>
      </c>
      <c r="I26" s="53"/>
      <c r="J26" s="34"/>
      <c r="K26" s="9"/>
    </row>
    <row r="27" spans="2:11" ht="12.75" hidden="1">
      <c r="B27" s="1"/>
      <c r="C27" s="2"/>
      <c r="D27" s="2"/>
      <c r="E27" s="2">
        <v>5021</v>
      </c>
      <c r="F27" s="2" t="s">
        <v>21</v>
      </c>
      <c r="G27" s="21">
        <v>125000</v>
      </c>
      <c r="H27" s="6">
        <v>176960</v>
      </c>
      <c r="I27" s="74"/>
      <c r="J27" s="54"/>
      <c r="K27" s="9"/>
    </row>
    <row r="28" spans="2:11" ht="12.75" hidden="1">
      <c r="B28" s="1"/>
      <c r="C28" s="2"/>
      <c r="D28" s="2"/>
      <c r="E28" s="2">
        <v>5031</v>
      </c>
      <c r="F28" s="2" t="s">
        <v>22</v>
      </c>
      <c r="G28" s="6">
        <v>13200</v>
      </c>
      <c r="H28" s="5">
        <v>23855</v>
      </c>
      <c r="I28" s="60"/>
      <c r="J28" s="54"/>
      <c r="K28" s="9"/>
    </row>
    <row r="29" spans="2:11" ht="12.75" hidden="1">
      <c r="B29" s="1"/>
      <c r="C29" s="2"/>
      <c r="D29" s="2"/>
      <c r="E29" s="2">
        <v>5032</v>
      </c>
      <c r="F29" s="2" t="s">
        <v>23</v>
      </c>
      <c r="G29" s="6">
        <v>3281</v>
      </c>
      <c r="H29" s="5">
        <v>8681</v>
      </c>
      <c r="I29" s="60"/>
      <c r="J29" s="54"/>
      <c r="K29" s="9"/>
    </row>
    <row r="30" spans="2:11" ht="12.75" hidden="1">
      <c r="B30" s="1"/>
      <c r="C30" s="2"/>
      <c r="D30" s="2"/>
      <c r="E30" s="2">
        <v>5136</v>
      </c>
      <c r="F30" s="2" t="s">
        <v>73</v>
      </c>
      <c r="G30" s="6">
        <v>0</v>
      </c>
      <c r="H30" s="6">
        <v>0</v>
      </c>
      <c r="I30" s="60"/>
      <c r="J30" s="54"/>
      <c r="K30" s="9"/>
    </row>
    <row r="31" spans="2:11" ht="12.75" hidden="1">
      <c r="B31" s="1"/>
      <c r="C31" s="2"/>
      <c r="D31" s="2"/>
      <c r="E31" s="2">
        <v>5139</v>
      </c>
      <c r="F31" s="2" t="s">
        <v>24</v>
      </c>
      <c r="G31" s="6">
        <v>6000</v>
      </c>
      <c r="H31" s="5">
        <v>4477.85</v>
      </c>
      <c r="I31" s="60"/>
      <c r="J31" s="54"/>
      <c r="K31" s="9"/>
    </row>
    <row r="32" spans="2:11" ht="12.75" hidden="1">
      <c r="B32" s="1"/>
      <c r="C32" s="2"/>
      <c r="D32" s="2"/>
      <c r="E32" s="2">
        <v>5161</v>
      </c>
      <c r="F32" s="2" t="s">
        <v>25</v>
      </c>
      <c r="G32" s="6">
        <v>1000</v>
      </c>
      <c r="H32" s="5">
        <v>652</v>
      </c>
      <c r="I32" s="60"/>
      <c r="J32" s="54"/>
      <c r="K32" s="9"/>
    </row>
    <row r="33" spans="2:11" ht="12.75" hidden="1">
      <c r="B33" s="1"/>
      <c r="C33" s="2"/>
      <c r="D33" s="2"/>
      <c r="E33" s="2">
        <v>5163</v>
      </c>
      <c r="F33" s="2" t="s">
        <v>26</v>
      </c>
      <c r="G33" s="6">
        <v>10000</v>
      </c>
      <c r="H33" s="5">
        <v>8097</v>
      </c>
      <c r="I33" s="58"/>
      <c r="J33" s="54"/>
      <c r="K33" s="9"/>
    </row>
    <row r="34" spans="2:11" ht="12.75" hidden="1">
      <c r="B34" s="1"/>
      <c r="C34" s="2"/>
      <c r="D34" s="2"/>
      <c r="E34" s="18">
        <v>5164</v>
      </c>
      <c r="F34" s="18" t="s">
        <v>27</v>
      </c>
      <c r="G34" s="6">
        <v>8000</v>
      </c>
      <c r="H34" s="5">
        <v>7517</v>
      </c>
      <c r="I34" s="60"/>
      <c r="J34" s="54"/>
      <c r="K34" s="9"/>
    </row>
    <row r="35" spans="2:11" ht="12.75" hidden="1">
      <c r="B35" s="1"/>
      <c r="C35" s="2"/>
      <c r="D35" s="2"/>
      <c r="E35" s="18">
        <v>5166</v>
      </c>
      <c r="F35" s="2" t="s">
        <v>59</v>
      </c>
      <c r="G35" s="6">
        <v>20000</v>
      </c>
      <c r="H35" s="6">
        <v>0</v>
      </c>
      <c r="I35" s="74"/>
      <c r="J35" s="54"/>
      <c r="K35" s="9"/>
    </row>
    <row r="36" spans="2:11" ht="12.75" hidden="1">
      <c r="B36" s="1"/>
      <c r="C36" s="2"/>
      <c r="D36" s="2"/>
      <c r="E36" s="2">
        <v>5168</v>
      </c>
      <c r="F36" s="77" t="s">
        <v>64</v>
      </c>
      <c r="G36" s="6">
        <v>20000</v>
      </c>
      <c r="H36" s="5">
        <v>14465</v>
      </c>
      <c r="I36" s="52"/>
      <c r="J36" s="54"/>
      <c r="K36" s="9"/>
    </row>
    <row r="37" spans="2:11" ht="12.75" hidden="1">
      <c r="B37" s="1"/>
      <c r="C37" s="2"/>
      <c r="D37" s="2"/>
      <c r="E37" s="2">
        <v>5169</v>
      </c>
      <c r="F37" s="77" t="s">
        <v>28</v>
      </c>
      <c r="G37" s="6">
        <v>5000</v>
      </c>
      <c r="H37" s="5">
        <v>2221</v>
      </c>
      <c r="I37" s="74"/>
      <c r="J37" s="54"/>
      <c r="K37" s="9"/>
    </row>
    <row r="38" spans="2:11" ht="12.75" hidden="1">
      <c r="B38" s="1"/>
      <c r="C38" s="2"/>
      <c r="D38" s="2"/>
      <c r="E38" s="2">
        <v>5172</v>
      </c>
      <c r="F38" s="11" t="s">
        <v>78</v>
      </c>
      <c r="G38" s="6">
        <v>4840</v>
      </c>
      <c r="H38" s="6">
        <v>0</v>
      </c>
      <c r="I38" s="74"/>
      <c r="J38" s="54"/>
      <c r="K38" s="9"/>
    </row>
    <row r="39" spans="2:11" ht="12.75" hidden="1">
      <c r="B39" s="1"/>
      <c r="C39" s="2"/>
      <c r="D39" s="2"/>
      <c r="E39" s="2">
        <v>5173</v>
      </c>
      <c r="F39" s="2" t="s">
        <v>29</v>
      </c>
      <c r="G39" s="21">
        <v>5000</v>
      </c>
      <c r="H39" s="5">
        <v>4121</v>
      </c>
      <c r="I39" s="60"/>
      <c r="J39" s="50"/>
      <c r="K39" s="9"/>
    </row>
    <row r="40" spans="2:11" ht="12.75" hidden="1">
      <c r="B40" s="1"/>
      <c r="C40" s="2"/>
      <c r="D40" s="2"/>
      <c r="E40" s="2">
        <v>5175</v>
      </c>
      <c r="F40" s="2" t="s">
        <v>57</v>
      </c>
      <c r="G40" s="21">
        <v>1000</v>
      </c>
      <c r="H40" s="5">
        <v>317</v>
      </c>
      <c r="I40" s="60"/>
      <c r="J40" s="50"/>
      <c r="K40" s="9"/>
    </row>
    <row r="41" spans="2:11" ht="12.75" hidden="1">
      <c r="B41" s="1"/>
      <c r="C41" s="2"/>
      <c r="D41" s="2"/>
      <c r="E41" s="2">
        <v>5176</v>
      </c>
      <c r="F41" s="2" t="s">
        <v>74</v>
      </c>
      <c r="G41" s="21">
        <v>3500</v>
      </c>
      <c r="H41" s="6">
        <v>0</v>
      </c>
      <c r="I41" s="60"/>
      <c r="J41" s="50"/>
      <c r="K41" s="9"/>
    </row>
    <row r="42" spans="2:11" ht="12.75" hidden="1">
      <c r="B42" s="1"/>
      <c r="C42" s="2"/>
      <c r="D42" s="2"/>
      <c r="E42" s="2">
        <v>6119</v>
      </c>
      <c r="F42" s="2" t="s">
        <v>62</v>
      </c>
      <c r="G42" s="6">
        <v>0</v>
      </c>
      <c r="H42" s="6">
        <v>0</v>
      </c>
      <c r="I42" s="60"/>
      <c r="J42" s="50"/>
      <c r="K42" s="9"/>
    </row>
    <row r="43" spans="2:11" ht="12.75" hidden="1">
      <c r="B43" s="1"/>
      <c r="C43" s="2"/>
      <c r="D43" s="2"/>
      <c r="E43" s="2">
        <v>6121</v>
      </c>
      <c r="F43" s="2" t="s">
        <v>30</v>
      </c>
      <c r="G43" s="6">
        <v>1500000</v>
      </c>
      <c r="H43" s="6">
        <v>982122.35</v>
      </c>
      <c r="I43" s="50"/>
      <c r="J43" s="50"/>
      <c r="K43" s="9"/>
    </row>
    <row r="44" spans="2:11" ht="12.75">
      <c r="B44" s="1"/>
      <c r="C44" s="2"/>
      <c r="D44" s="2"/>
      <c r="E44" s="2"/>
      <c r="F44" s="2"/>
      <c r="G44" s="6"/>
      <c r="H44" s="5"/>
      <c r="I44" s="49"/>
      <c r="J44" s="55"/>
      <c r="K44" s="9"/>
    </row>
    <row r="45" spans="2:11" ht="12.75">
      <c r="B45" s="1"/>
      <c r="C45" s="15">
        <v>2321</v>
      </c>
      <c r="D45" s="15"/>
      <c r="E45" s="15"/>
      <c r="F45" s="15"/>
      <c r="G45" s="16">
        <f>SUM(G46:G53)</f>
        <v>11981000</v>
      </c>
      <c r="H45" s="16">
        <f>SUM(H46:H53)</f>
        <v>5964565.859999999</v>
      </c>
      <c r="I45" s="49"/>
      <c r="J45" s="55"/>
      <c r="K45" s="9"/>
    </row>
    <row r="46" spans="2:11" ht="12.75" hidden="1">
      <c r="B46" s="1"/>
      <c r="C46" s="15"/>
      <c r="D46" s="15"/>
      <c r="E46" s="18">
        <v>5137</v>
      </c>
      <c r="F46" s="18" t="s">
        <v>67</v>
      </c>
      <c r="G46" s="6">
        <v>0</v>
      </c>
      <c r="H46" s="5">
        <v>6697</v>
      </c>
      <c r="I46" s="49"/>
      <c r="J46" s="55"/>
      <c r="K46" s="9"/>
    </row>
    <row r="47" spans="2:11" ht="12.75" hidden="1">
      <c r="B47" s="1"/>
      <c r="C47" s="15"/>
      <c r="D47" s="15"/>
      <c r="E47" s="18">
        <v>5139</v>
      </c>
      <c r="F47" s="18" t="s">
        <v>49</v>
      </c>
      <c r="G47" s="6">
        <v>0</v>
      </c>
      <c r="H47" s="6">
        <v>0</v>
      </c>
      <c r="I47" s="49"/>
      <c r="J47" s="55"/>
      <c r="K47" s="9"/>
    </row>
    <row r="48" spans="2:11" ht="12.75" hidden="1">
      <c r="B48" s="1"/>
      <c r="C48" s="15"/>
      <c r="D48" s="15"/>
      <c r="E48" s="18">
        <v>5141</v>
      </c>
      <c r="F48" s="2" t="s">
        <v>31</v>
      </c>
      <c r="G48" s="21">
        <v>202000</v>
      </c>
      <c r="H48" s="5">
        <v>86562</v>
      </c>
      <c r="I48" s="50"/>
      <c r="J48" s="54"/>
      <c r="K48" s="9"/>
    </row>
    <row r="49" spans="2:11" ht="12.75" hidden="1">
      <c r="B49" s="1"/>
      <c r="C49" s="15"/>
      <c r="D49" s="15"/>
      <c r="E49" s="18">
        <v>5154</v>
      </c>
      <c r="F49" s="18" t="s">
        <v>61</v>
      </c>
      <c r="G49" s="6">
        <v>0</v>
      </c>
      <c r="H49" s="6">
        <v>0</v>
      </c>
      <c r="I49" s="50"/>
      <c r="J49" s="54"/>
      <c r="K49" s="9"/>
    </row>
    <row r="50" spans="2:11" ht="12.75" hidden="1">
      <c r="B50" s="1"/>
      <c r="C50" s="15"/>
      <c r="D50" s="15"/>
      <c r="E50" s="18">
        <v>5171</v>
      </c>
      <c r="F50" s="2" t="s">
        <v>84</v>
      </c>
      <c r="G50" s="6">
        <v>0</v>
      </c>
      <c r="H50" s="6">
        <v>275502.48</v>
      </c>
      <c r="I50" s="50"/>
      <c r="J50" s="54"/>
      <c r="K50" s="9"/>
    </row>
    <row r="51" spans="2:11" ht="12.75" hidden="1">
      <c r="B51" s="1"/>
      <c r="C51" s="2"/>
      <c r="D51" s="2"/>
      <c r="E51" s="18">
        <v>5169</v>
      </c>
      <c r="F51" s="2" t="s">
        <v>28</v>
      </c>
      <c r="G51" s="21">
        <v>50000</v>
      </c>
      <c r="H51" s="6">
        <v>0</v>
      </c>
      <c r="I51" s="50"/>
      <c r="J51" s="54"/>
      <c r="K51" s="9"/>
    </row>
    <row r="52" spans="2:11" ht="12.75" hidden="1">
      <c r="B52" s="1"/>
      <c r="C52" s="2"/>
      <c r="D52" s="2"/>
      <c r="E52" s="2">
        <v>6121</v>
      </c>
      <c r="F52" s="2" t="s">
        <v>30</v>
      </c>
      <c r="G52" s="6">
        <v>11729000</v>
      </c>
      <c r="H52" s="5">
        <v>5595804.38</v>
      </c>
      <c r="I52" s="50"/>
      <c r="J52" s="50"/>
      <c r="K52" s="9"/>
    </row>
    <row r="53" spans="2:11" ht="12.75" hidden="1">
      <c r="B53" s="1"/>
      <c r="C53" s="2"/>
      <c r="D53" s="2"/>
      <c r="E53" s="2">
        <v>6130</v>
      </c>
      <c r="F53" s="2" t="s">
        <v>71</v>
      </c>
      <c r="G53" s="6">
        <v>0</v>
      </c>
      <c r="H53" s="6">
        <v>0</v>
      </c>
      <c r="I53" s="50"/>
      <c r="J53" s="51"/>
      <c r="K53" s="9"/>
    </row>
    <row r="54" spans="2:11" ht="12.75">
      <c r="B54" s="1"/>
      <c r="C54" s="2"/>
      <c r="D54" s="2"/>
      <c r="E54" s="2"/>
      <c r="F54" s="2"/>
      <c r="G54" s="6"/>
      <c r="H54" s="5"/>
      <c r="I54" s="49"/>
      <c r="J54" s="54"/>
      <c r="K54" s="9"/>
    </row>
    <row r="55" spans="2:11" ht="12.75">
      <c r="B55" s="4"/>
      <c r="C55" s="15">
        <v>6310</v>
      </c>
      <c r="D55" s="15"/>
      <c r="E55" s="15"/>
      <c r="F55" s="15"/>
      <c r="G55" s="16">
        <f>SUM(G56:G57)</f>
        <v>4100</v>
      </c>
      <c r="H55" s="16">
        <f>SUM(H56:H57)</f>
        <v>3407.17</v>
      </c>
      <c r="I55" s="50"/>
      <c r="J55" s="51"/>
      <c r="K55" s="9"/>
    </row>
    <row r="56" spans="2:11" ht="12.75" hidden="1">
      <c r="B56" s="4"/>
      <c r="C56" s="2"/>
      <c r="D56" s="2"/>
      <c r="E56" s="2">
        <v>5163</v>
      </c>
      <c r="F56" s="2" t="s">
        <v>26</v>
      </c>
      <c r="G56" s="6">
        <v>3600</v>
      </c>
      <c r="H56" s="5">
        <v>3266.8</v>
      </c>
      <c r="I56" s="50"/>
      <c r="J56" s="54"/>
      <c r="K56" s="9"/>
    </row>
    <row r="57" spans="2:11" ht="12.75" hidden="1">
      <c r="B57" s="4"/>
      <c r="C57" s="2"/>
      <c r="D57" s="2"/>
      <c r="E57" s="18">
        <v>5362</v>
      </c>
      <c r="F57" s="2" t="s">
        <v>32</v>
      </c>
      <c r="G57" s="21">
        <v>500</v>
      </c>
      <c r="H57" s="5">
        <v>140.37</v>
      </c>
      <c r="I57" s="50"/>
      <c r="J57" s="51"/>
      <c r="K57" s="9"/>
    </row>
    <row r="58" spans="2:11" ht="12.75">
      <c r="B58" s="4"/>
      <c r="C58" s="2"/>
      <c r="D58" s="2"/>
      <c r="E58" s="18"/>
      <c r="F58" s="2"/>
      <c r="G58" s="21"/>
      <c r="H58" s="5"/>
      <c r="I58" s="50"/>
      <c r="J58" s="51"/>
      <c r="K58" s="9"/>
    </row>
    <row r="59" spans="2:11" ht="12.75">
      <c r="B59" s="4"/>
      <c r="C59" s="2"/>
      <c r="D59" s="2"/>
      <c r="E59" s="18"/>
      <c r="F59" s="2"/>
      <c r="G59" s="21"/>
      <c r="H59" s="5"/>
      <c r="I59" s="50"/>
      <c r="J59" s="54"/>
      <c r="K59" s="9"/>
    </row>
    <row r="60" spans="2:11" ht="12.75">
      <c r="B60" s="4"/>
      <c r="C60" s="15">
        <v>6399</v>
      </c>
      <c r="D60" s="15"/>
      <c r="E60" s="15"/>
      <c r="F60" s="15"/>
      <c r="G60" s="16">
        <f>SUM(G61:G62)</f>
        <v>1800100</v>
      </c>
      <c r="H60" s="16">
        <f>SUM(H61:H62)</f>
        <v>1527648</v>
      </c>
      <c r="I60" s="50"/>
      <c r="J60" s="50"/>
      <c r="K60" s="9"/>
    </row>
    <row r="61" spans="2:11" ht="12.75" hidden="1">
      <c r="B61" s="4"/>
      <c r="C61" s="2"/>
      <c r="D61" s="2"/>
      <c r="E61" s="18">
        <v>5362</v>
      </c>
      <c r="F61" s="19" t="s">
        <v>32</v>
      </c>
      <c r="G61" s="6">
        <v>1800000</v>
      </c>
      <c r="H61" s="5">
        <v>1527548</v>
      </c>
      <c r="I61" s="9"/>
      <c r="J61" s="34"/>
      <c r="K61" s="9"/>
    </row>
    <row r="62" spans="2:11" ht="12.75" hidden="1">
      <c r="B62" s="4"/>
      <c r="C62" s="2"/>
      <c r="D62" s="2"/>
      <c r="E62" s="2">
        <v>5365</v>
      </c>
      <c r="F62" s="10" t="s">
        <v>66</v>
      </c>
      <c r="G62" s="6">
        <v>100</v>
      </c>
      <c r="H62" s="5">
        <v>100</v>
      </c>
      <c r="I62" s="28"/>
      <c r="J62" s="9"/>
      <c r="K62" s="9"/>
    </row>
    <row r="63" spans="9:11" ht="12.75">
      <c r="I63" s="50"/>
      <c r="J63" s="9"/>
      <c r="K63" s="9"/>
    </row>
    <row r="64" spans="2:11" ht="12.75">
      <c r="B64" s="81" t="s">
        <v>3</v>
      </c>
      <c r="C64" s="82"/>
      <c r="D64" s="82"/>
      <c r="E64" s="82"/>
      <c r="F64" s="83"/>
      <c r="G64" s="84">
        <f>SUM(G26,G45,G55,G60)</f>
        <v>15511021</v>
      </c>
      <c r="H64" s="84">
        <f>SUM(H26,H45,H55,H60)</f>
        <v>8729107.23</v>
      </c>
      <c r="I64" s="60"/>
      <c r="J64" s="60"/>
      <c r="K64" s="9"/>
    </row>
    <row r="65" spans="9:11" ht="12.75">
      <c r="I65" s="56"/>
      <c r="J65" s="34"/>
      <c r="K65" s="9"/>
    </row>
    <row r="66" spans="2:11" ht="12.75">
      <c r="B66" s="122" t="s">
        <v>14</v>
      </c>
      <c r="C66" s="123"/>
      <c r="G66" s="13"/>
      <c r="I66" s="28"/>
      <c r="J66" s="28"/>
      <c r="K66" s="9"/>
    </row>
    <row r="67" spans="2:11" ht="12.75">
      <c r="B67" s="1"/>
      <c r="C67" s="17">
        <v>8115</v>
      </c>
      <c r="D67" s="2"/>
      <c r="E67" s="2"/>
      <c r="F67" s="2" t="s">
        <v>33</v>
      </c>
      <c r="G67" s="14">
        <f>G22-G64</f>
        <v>1582887</v>
      </c>
      <c r="H67" s="14">
        <f>H22-H64</f>
        <v>3260438.5199999996</v>
      </c>
      <c r="I67" s="28"/>
      <c r="J67" s="28"/>
      <c r="K67" s="9"/>
    </row>
    <row r="68" spans="2:11" ht="12.75">
      <c r="B68" s="1"/>
      <c r="C68" s="2">
        <v>8124</v>
      </c>
      <c r="D68" s="2"/>
      <c r="E68" s="2"/>
      <c r="F68" s="2" t="s">
        <v>63</v>
      </c>
      <c r="G68" s="5">
        <f>-2352942</f>
        <v>-2352942</v>
      </c>
      <c r="H68" s="5">
        <f>G68</f>
        <v>-2352942</v>
      </c>
      <c r="I68" s="9"/>
      <c r="J68" s="9"/>
      <c r="K68" s="9"/>
    </row>
    <row r="69" spans="9:11" ht="13.5" thickBot="1">
      <c r="I69" s="9"/>
      <c r="J69" s="9"/>
      <c r="K69" s="9"/>
    </row>
    <row r="70" spans="2:11" ht="12.75">
      <c r="B70" s="89" t="s">
        <v>5</v>
      </c>
      <c r="C70" s="90"/>
      <c r="D70" s="91"/>
      <c r="E70" s="91"/>
      <c r="F70" s="91"/>
      <c r="G70" s="92">
        <v>0</v>
      </c>
      <c r="H70" s="93">
        <v>0</v>
      </c>
      <c r="I70" s="9"/>
      <c r="J70" s="9"/>
      <c r="K70" s="9"/>
    </row>
    <row r="71" spans="2:11" ht="12.75">
      <c r="B71" s="94" t="s">
        <v>6</v>
      </c>
      <c r="C71" s="95"/>
      <c r="D71" s="87"/>
      <c r="E71" s="87"/>
      <c r="F71" s="87"/>
      <c r="G71" s="97">
        <f>G11+G19+G16</f>
        <v>9513596</v>
      </c>
      <c r="H71" s="97">
        <f>H11+H19</f>
        <v>9475545.75</v>
      </c>
      <c r="I71" s="9"/>
      <c r="J71" s="9"/>
      <c r="K71" s="9"/>
    </row>
    <row r="72" spans="2:11" ht="12.75">
      <c r="B72" s="94" t="s">
        <v>7</v>
      </c>
      <c r="C72" s="87"/>
      <c r="D72" s="87"/>
      <c r="E72" s="87"/>
      <c r="F72" s="87"/>
      <c r="G72" s="96">
        <v>0</v>
      </c>
      <c r="H72" s="97">
        <v>0</v>
      </c>
      <c r="I72" s="9"/>
      <c r="J72" s="50"/>
      <c r="K72" s="9"/>
    </row>
    <row r="73" spans="2:11" ht="12.75">
      <c r="B73" s="94" t="s">
        <v>8</v>
      </c>
      <c r="C73" s="87"/>
      <c r="D73" s="87"/>
      <c r="E73" s="87"/>
      <c r="F73" s="87"/>
      <c r="G73" s="98">
        <f>G8+G9</f>
        <v>7580312</v>
      </c>
      <c r="H73" s="98">
        <f>H8+H9</f>
        <v>2514000</v>
      </c>
      <c r="I73" s="9"/>
      <c r="J73" s="9"/>
      <c r="K73" s="9"/>
    </row>
    <row r="74" spans="2:11" ht="12.75">
      <c r="B74" s="94" t="s">
        <v>10</v>
      </c>
      <c r="C74" s="87"/>
      <c r="D74" s="87"/>
      <c r="E74" s="87"/>
      <c r="F74" s="87"/>
      <c r="G74" s="96">
        <v>-2282021</v>
      </c>
      <c r="H74" s="97">
        <v>-2151180.5</v>
      </c>
      <c r="I74" s="9"/>
      <c r="J74" s="9"/>
      <c r="K74" s="9"/>
    </row>
    <row r="75" spans="2:11" ht="12.75">
      <c r="B75" s="94" t="s">
        <v>11</v>
      </c>
      <c r="C75" s="87"/>
      <c r="D75" s="87"/>
      <c r="E75" s="87"/>
      <c r="F75" s="87"/>
      <c r="G75" s="99">
        <v>-13229000</v>
      </c>
      <c r="H75" s="100">
        <v>-6577926.73</v>
      </c>
      <c r="I75" s="9"/>
      <c r="J75" s="9"/>
      <c r="K75" s="9"/>
    </row>
    <row r="76" spans="2:11" ht="12.75">
      <c r="B76" s="94"/>
      <c r="C76" s="87"/>
      <c r="D76" s="87"/>
      <c r="E76" s="87"/>
      <c r="F76" s="87"/>
      <c r="G76" s="99"/>
      <c r="H76" s="101"/>
      <c r="I76" s="9"/>
      <c r="J76" s="9"/>
      <c r="K76" s="9"/>
    </row>
    <row r="77" spans="2:11" ht="12.75">
      <c r="B77" s="102" t="s">
        <v>36</v>
      </c>
      <c r="C77" s="87"/>
      <c r="D77" s="87"/>
      <c r="E77" s="87"/>
      <c r="F77" s="87"/>
      <c r="G77" s="99">
        <f>G67</f>
        <v>1582887</v>
      </c>
      <c r="H77" s="103">
        <f>H67</f>
        <v>3260438.5199999996</v>
      </c>
      <c r="I77" s="9"/>
      <c r="J77" s="9"/>
      <c r="K77" s="9"/>
    </row>
    <row r="78" spans="2:11" ht="13.5" thickBot="1">
      <c r="B78" s="104"/>
      <c r="C78" s="105"/>
      <c r="D78" s="105"/>
      <c r="E78" s="105"/>
      <c r="F78" s="105"/>
      <c r="G78" s="110">
        <v>-2352942</v>
      </c>
      <c r="H78" s="111">
        <v>-2352942</v>
      </c>
      <c r="I78" s="9"/>
      <c r="J78" s="9"/>
      <c r="K78" s="9"/>
    </row>
    <row r="79" spans="2:11" ht="13.5" thickBot="1">
      <c r="B79" s="106"/>
      <c r="C79" s="107"/>
      <c r="D79" s="107"/>
      <c r="E79" s="107"/>
      <c r="F79" s="107"/>
      <c r="G79" s="108">
        <f>SUM(G77:G78)</f>
        <v>-770055</v>
      </c>
      <c r="H79" s="109">
        <f>SUM(H77:H78)</f>
        <v>907496.5199999996</v>
      </c>
      <c r="I79" s="9"/>
      <c r="J79" s="9"/>
      <c r="K79" s="9"/>
    </row>
    <row r="80" spans="2:11" ht="18.75">
      <c r="B80" s="63" t="s">
        <v>85</v>
      </c>
      <c r="I80" s="9"/>
      <c r="J80" s="9"/>
      <c r="K80" s="9"/>
    </row>
    <row r="81" spans="9:11" ht="12.75">
      <c r="I81" s="9"/>
      <c r="J81" s="9"/>
      <c r="K81" s="9"/>
    </row>
    <row r="82" spans="2:11" ht="12.75">
      <c r="B82" s="20" t="s">
        <v>34</v>
      </c>
      <c r="I82" s="9"/>
      <c r="J82" s="9"/>
      <c r="K82" s="9"/>
    </row>
    <row r="83" spans="9:11" ht="12.75">
      <c r="I83" s="9"/>
      <c r="J83" s="9"/>
      <c r="K83" s="9"/>
    </row>
    <row r="84" ht="12.75">
      <c r="B84" t="s">
        <v>100</v>
      </c>
    </row>
    <row r="86" ht="12.75">
      <c r="B86" t="s">
        <v>35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F60" sqref="F60"/>
    </sheetView>
  </sheetViews>
  <sheetFormatPr defaultColWidth="9.00390625" defaultRowHeight="12.75"/>
  <cols>
    <col min="3" max="3" width="31.375" style="0" customWidth="1"/>
    <col min="4" max="4" width="16.875" style="0" bestFit="1" customWidth="1"/>
  </cols>
  <sheetData>
    <row r="2" ht="25.5">
      <c r="B2" s="23" t="s">
        <v>37</v>
      </c>
    </row>
    <row r="3" ht="13.5" thickBot="1"/>
    <row r="4" spans="1:11" ht="16.5" thickBot="1">
      <c r="A4" s="133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ht="12.75">
      <c r="A5" s="39" t="s">
        <v>13</v>
      </c>
      <c r="B5" s="36" t="s">
        <v>12</v>
      </c>
      <c r="C5" s="39" t="s">
        <v>40</v>
      </c>
      <c r="D5" s="39" t="s">
        <v>39</v>
      </c>
      <c r="E5" s="35" t="s">
        <v>38</v>
      </c>
      <c r="F5" s="24"/>
      <c r="G5" s="24"/>
      <c r="H5" s="24"/>
      <c r="I5" s="24"/>
      <c r="J5" s="24"/>
      <c r="K5" s="25"/>
    </row>
    <row r="6" spans="1:11" ht="12.75">
      <c r="A6" s="40"/>
      <c r="B6" s="9"/>
      <c r="C6" s="40"/>
      <c r="D6" s="40"/>
      <c r="E6" s="26"/>
      <c r="F6" s="9"/>
      <c r="G6" s="9"/>
      <c r="H6" s="9"/>
      <c r="I6" s="9"/>
      <c r="J6" s="9"/>
      <c r="K6" s="27"/>
    </row>
    <row r="7" spans="1:11" ht="12.75">
      <c r="A7" s="42">
        <v>0</v>
      </c>
      <c r="B7" s="43">
        <v>4216</v>
      </c>
      <c r="C7" s="26" t="s">
        <v>41</v>
      </c>
      <c r="D7" s="41">
        <f>rozpočet!G8</f>
        <v>7037000</v>
      </c>
      <c r="E7" s="26" t="s">
        <v>87</v>
      </c>
      <c r="F7" s="9"/>
      <c r="G7" s="9"/>
      <c r="H7" s="9"/>
      <c r="I7" s="9"/>
      <c r="J7" s="9"/>
      <c r="K7" s="27"/>
    </row>
    <row r="8" spans="1:11" ht="12.75">
      <c r="A8" s="42"/>
      <c r="B8" s="43">
        <v>4222</v>
      </c>
      <c r="C8" s="26" t="s">
        <v>60</v>
      </c>
      <c r="D8" s="131">
        <f>rozpočet!G9</f>
        <v>543312</v>
      </c>
      <c r="E8" s="9" t="s">
        <v>88</v>
      </c>
      <c r="F8" s="9"/>
      <c r="G8" s="9"/>
      <c r="H8" s="9"/>
      <c r="I8" s="9"/>
      <c r="J8" s="9"/>
      <c r="K8" s="27"/>
    </row>
    <row r="9" spans="1:11" ht="12.75">
      <c r="A9" s="42"/>
      <c r="B9" s="43"/>
      <c r="C9" s="40"/>
      <c r="D9" s="41"/>
      <c r="E9" s="26"/>
      <c r="F9" s="9"/>
      <c r="G9" s="9"/>
      <c r="H9" s="9"/>
      <c r="I9" s="9"/>
      <c r="J9" s="9"/>
      <c r="K9" s="27"/>
    </row>
    <row r="10" spans="1:11" ht="12.75">
      <c r="A10" s="42">
        <v>2310</v>
      </c>
      <c r="B10" s="43">
        <v>2111</v>
      </c>
      <c r="C10" s="40" t="s">
        <v>42</v>
      </c>
      <c r="D10" s="41">
        <f>rozpočet!G12</f>
        <v>6050</v>
      </c>
      <c r="E10" s="26" t="s">
        <v>43</v>
      </c>
      <c r="F10" s="9"/>
      <c r="G10" s="9"/>
      <c r="H10" s="9"/>
      <c r="I10" s="9"/>
      <c r="J10" s="9"/>
      <c r="K10" s="27"/>
    </row>
    <row r="11" spans="1:11" ht="12.75">
      <c r="A11" s="42"/>
      <c r="B11" s="43">
        <v>2132</v>
      </c>
      <c r="C11" s="40" t="s">
        <v>45</v>
      </c>
      <c r="D11" s="41">
        <f>rozpočet!G13</f>
        <v>9109972</v>
      </c>
      <c r="E11" s="26" t="s">
        <v>44</v>
      </c>
      <c r="F11" s="9"/>
      <c r="G11" s="67" t="s">
        <v>86</v>
      </c>
      <c r="H11" s="68"/>
      <c r="I11" s="68"/>
      <c r="J11" s="68"/>
      <c r="K11" s="69"/>
    </row>
    <row r="12" spans="1:11" ht="12.75">
      <c r="A12" s="42"/>
      <c r="B12" s="43">
        <v>2142</v>
      </c>
      <c r="C12" s="40" t="s">
        <v>46</v>
      </c>
      <c r="D12" s="41">
        <f>rozpočet!G14</f>
        <v>366758</v>
      </c>
      <c r="E12" s="26" t="s">
        <v>47</v>
      </c>
      <c r="F12" s="9"/>
      <c r="G12" s="68"/>
      <c r="H12" s="68"/>
      <c r="I12" s="68"/>
      <c r="J12" s="68"/>
      <c r="K12" s="70"/>
    </row>
    <row r="13" spans="1:11" ht="12.75">
      <c r="A13" s="42"/>
      <c r="B13" s="43"/>
      <c r="C13" s="40"/>
      <c r="D13" s="41"/>
      <c r="E13" s="26"/>
      <c r="F13" s="9"/>
      <c r="G13" s="9"/>
      <c r="H13" s="9"/>
      <c r="I13" s="9"/>
      <c r="J13" s="9"/>
      <c r="K13" s="27"/>
    </row>
    <row r="14" spans="1:11" ht="12.75">
      <c r="A14" s="42">
        <v>6310</v>
      </c>
      <c r="B14" s="43">
        <v>2141</v>
      </c>
      <c r="C14" s="40" t="s">
        <v>19</v>
      </c>
      <c r="D14" s="41">
        <f>rozpočet!G20</f>
        <v>800</v>
      </c>
      <c r="E14" s="26"/>
      <c r="F14" s="9"/>
      <c r="G14" s="9"/>
      <c r="H14" s="9"/>
      <c r="I14" s="9"/>
      <c r="J14" s="9"/>
      <c r="K14" s="27"/>
    </row>
    <row r="15" spans="1:11" ht="13.5" thickBot="1">
      <c r="A15" s="42"/>
      <c r="B15" s="43"/>
      <c r="C15" s="40"/>
      <c r="D15" s="41"/>
      <c r="E15" s="26"/>
      <c r="F15" s="9"/>
      <c r="G15" s="9"/>
      <c r="H15" s="9"/>
      <c r="I15" s="9"/>
      <c r="J15" s="9"/>
      <c r="K15" s="27"/>
    </row>
    <row r="16" spans="1:11" ht="13.5" thickBot="1">
      <c r="A16" s="119"/>
      <c r="B16" s="114"/>
      <c r="C16" s="120"/>
      <c r="D16" s="121">
        <f>SUM(D9:D14)</f>
        <v>9483580</v>
      </c>
      <c r="E16" s="113"/>
      <c r="F16" s="114"/>
      <c r="G16" s="114"/>
      <c r="H16" s="114"/>
      <c r="I16" s="114"/>
      <c r="J16" s="114"/>
      <c r="K16" s="117"/>
    </row>
    <row r="17" ht="13.5" thickBot="1">
      <c r="D17" s="8"/>
    </row>
    <row r="18" spans="1:11" ht="16.5" thickBot="1">
      <c r="A18" s="13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</row>
    <row r="19" spans="1:11" ht="12.75">
      <c r="A19" s="35" t="s">
        <v>13</v>
      </c>
      <c r="B19" s="36" t="s">
        <v>12</v>
      </c>
      <c r="C19" s="36" t="s">
        <v>40</v>
      </c>
      <c r="D19" s="37" t="s">
        <v>48</v>
      </c>
      <c r="E19" s="36" t="s">
        <v>38</v>
      </c>
      <c r="F19" s="24"/>
      <c r="G19" s="24"/>
      <c r="H19" s="24"/>
      <c r="I19" s="24"/>
      <c r="J19" s="24"/>
      <c r="K19" s="25"/>
    </row>
    <row r="20" spans="1:11" ht="12.75">
      <c r="A20" s="26"/>
      <c r="B20" s="9"/>
      <c r="C20" s="9"/>
      <c r="D20" s="28"/>
      <c r="E20" s="9"/>
      <c r="F20" s="9"/>
      <c r="G20" s="9"/>
      <c r="H20" s="9"/>
      <c r="I20" s="9"/>
      <c r="J20" s="9"/>
      <c r="K20" s="27"/>
    </row>
    <row r="21" spans="1:11" ht="12.75">
      <c r="A21" s="44">
        <v>2310</v>
      </c>
      <c r="B21" s="43">
        <v>5021</v>
      </c>
      <c r="C21" s="9" t="s">
        <v>21</v>
      </c>
      <c r="D21" s="34">
        <f>SUM(D22:D24)+1040</f>
        <v>125000</v>
      </c>
      <c r="E21" s="9" t="s">
        <v>91</v>
      </c>
      <c r="F21" s="9"/>
      <c r="G21" s="9"/>
      <c r="H21" s="9"/>
      <c r="I21" s="9"/>
      <c r="J21" s="9"/>
      <c r="K21" s="27"/>
    </row>
    <row r="22" spans="1:11" ht="12.75">
      <c r="A22" s="26"/>
      <c r="B22" s="43"/>
      <c r="C22" s="9"/>
      <c r="D22" s="28">
        <v>51960</v>
      </c>
      <c r="E22" s="9" t="s">
        <v>89</v>
      </c>
      <c r="F22" s="9"/>
      <c r="G22" s="9"/>
      <c r="H22" s="9"/>
      <c r="I22" s="9"/>
      <c r="J22" s="9"/>
      <c r="K22" s="27"/>
    </row>
    <row r="23" spans="1:11" ht="12.75">
      <c r="A23" s="26"/>
      <c r="B23" s="43"/>
      <c r="C23" s="9"/>
      <c r="D23" s="28">
        <v>66000</v>
      </c>
      <c r="E23" s="9" t="s">
        <v>90</v>
      </c>
      <c r="F23" s="9"/>
      <c r="G23" s="9"/>
      <c r="H23" s="9"/>
      <c r="I23" s="9"/>
      <c r="J23" s="9"/>
      <c r="K23" s="27"/>
    </row>
    <row r="24" spans="1:11" ht="12.75">
      <c r="A24" s="26"/>
      <c r="B24" s="43"/>
      <c r="C24" s="9"/>
      <c r="D24" s="28">
        <v>6000</v>
      </c>
      <c r="E24" s="56" t="s">
        <v>70</v>
      </c>
      <c r="F24" s="9"/>
      <c r="G24" s="9"/>
      <c r="H24" s="9"/>
      <c r="I24" s="9"/>
      <c r="J24" s="9"/>
      <c r="K24" s="27"/>
    </row>
    <row r="25" spans="1:11" ht="12.75">
      <c r="A25" s="26"/>
      <c r="B25" s="43">
        <v>5031</v>
      </c>
      <c r="C25" s="9" t="s">
        <v>92</v>
      </c>
      <c r="D25" s="28">
        <f>rozpočet!G28</f>
        <v>13200</v>
      </c>
      <c r="E25" s="56" t="s">
        <v>80</v>
      </c>
      <c r="F25" s="9"/>
      <c r="G25" s="9"/>
      <c r="H25" s="9"/>
      <c r="I25" s="9"/>
      <c r="J25" s="9"/>
      <c r="K25" s="27"/>
    </row>
    <row r="26" spans="1:11" ht="12.75">
      <c r="A26" s="26"/>
      <c r="B26" s="43">
        <v>5032</v>
      </c>
      <c r="C26" s="9" t="s">
        <v>93</v>
      </c>
      <c r="D26" s="28">
        <f>rozpočet!G29</f>
        <v>3281</v>
      </c>
      <c r="E26" s="56" t="s">
        <v>79</v>
      </c>
      <c r="F26" s="9"/>
      <c r="G26" s="9"/>
      <c r="H26" s="9"/>
      <c r="I26" s="9"/>
      <c r="J26" s="9"/>
      <c r="K26" s="27"/>
    </row>
    <row r="27" spans="1:11" ht="12.75">
      <c r="A27" s="26"/>
      <c r="B27" s="43">
        <v>5139</v>
      </c>
      <c r="C27" s="9" t="s">
        <v>49</v>
      </c>
      <c r="D27" s="28">
        <f>rozpočet!G31</f>
        <v>6000</v>
      </c>
      <c r="E27" s="9" t="s">
        <v>50</v>
      </c>
      <c r="F27" s="9"/>
      <c r="G27" s="9"/>
      <c r="H27" s="9"/>
      <c r="I27" s="9"/>
      <c r="J27" s="9"/>
      <c r="K27" s="27"/>
    </row>
    <row r="28" spans="1:11" ht="12.75">
      <c r="A28" s="26"/>
      <c r="B28" s="43">
        <v>5161</v>
      </c>
      <c r="C28" s="9" t="s">
        <v>25</v>
      </c>
      <c r="D28" s="28">
        <f>rozpočet!G32</f>
        <v>1000</v>
      </c>
      <c r="E28" s="9" t="s">
        <v>68</v>
      </c>
      <c r="F28" s="9"/>
      <c r="G28" s="9"/>
      <c r="H28" s="9"/>
      <c r="I28" s="9"/>
      <c r="J28" s="9"/>
      <c r="K28" s="27"/>
    </row>
    <row r="29" spans="1:11" ht="12.75">
      <c r="A29" s="26"/>
      <c r="B29" s="43">
        <v>5163</v>
      </c>
      <c r="C29" s="9" t="s">
        <v>26</v>
      </c>
      <c r="D29" s="28">
        <f>rozpočet!G33</f>
        <v>10000</v>
      </c>
      <c r="E29" s="9" t="s">
        <v>51</v>
      </c>
      <c r="F29" s="9"/>
      <c r="G29" s="9"/>
      <c r="H29" s="9"/>
      <c r="I29" s="9"/>
      <c r="J29" s="9"/>
      <c r="K29" s="27"/>
    </row>
    <row r="30" spans="1:11" ht="12.75">
      <c r="A30" s="26"/>
      <c r="B30" s="43">
        <v>5164</v>
      </c>
      <c r="C30" s="9" t="s">
        <v>27</v>
      </c>
      <c r="D30" s="28">
        <f>rozpočet!G34</f>
        <v>8000</v>
      </c>
      <c r="E30" s="9" t="s">
        <v>52</v>
      </c>
      <c r="F30" s="9"/>
      <c r="G30" s="9"/>
      <c r="H30" s="9"/>
      <c r="I30" s="9"/>
      <c r="J30" s="9"/>
      <c r="K30" s="27"/>
    </row>
    <row r="31" spans="1:11" ht="12.75">
      <c r="A31" s="26"/>
      <c r="B31" s="43">
        <v>5166</v>
      </c>
      <c r="C31" s="9" t="s">
        <v>53</v>
      </c>
      <c r="D31" s="28">
        <f>rozpočet!G35</f>
        <v>20000</v>
      </c>
      <c r="E31" s="9" t="s">
        <v>54</v>
      </c>
      <c r="F31" s="9"/>
      <c r="G31" s="9"/>
      <c r="H31" s="9"/>
      <c r="I31" s="9"/>
      <c r="J31" s="9"/>
      <c r="K31" s="27"/>
    </row>
    <row r="32" spans="1:11" ht="12.75">
      <c r="A32" s="26"/>
      <c r="B32" s="43">
        <v>5169</v>
      </c>
      <c r="C32" s="9" t="s">
        <v>55</v>
      </c>
      <c r="D32" s="28">
        <f>rozpočet!G37</f>
        <v>5000</v>
      </c>
      <c r="E32" s="56"/>
      <c r="F32" s="9"/>
      <c r="G32" s="9"/>
      <c r="H32" s="9"/>
      <c r="I32" s="9"/>
      <c r="J32" s="9"/>
      <c r="K32" s="27"/>
    </row>
    <row r="33" spans="1:11" ht="12.75">
      <c r="A33" s="26"/>
      <c r="B33" s="43">
        <v>5168</v>
      </c>
      <c r="C33" s="56" t="s">
        <v>64</v>
      </c>
      <c r="D33" s="28">
        <f>rozpočet!G36</f>
        <v>20000</v>
      </c>
      <c r="E33" s="56" t="s">
        <v>83</v>
      </c>
      <c r="F33" s="9"/>
      <c r="G33" s="9"/>
      <c r="H33" s="9"/>
      <c r="I33" s="9"/>
      <c r="J33" s="9"/>
      <c r="K33" s="27"/>
    </row>
    <row r="34" spans="1:11" ht="12.75">
      <c r="A34" s="26"/>
      <c r="B34" s="43">
        <v>5172</v>
      </c>
      <c r="C34" s="56" t="s">
        <v>94</v>
      </c>
      <c r="D34" s="28">
        <v>4840</v>
      </c>
      <c r="E34" s="56" t="s">
        <v>95</v>
      </c>
      <c r="F34" s="9"/>
      <c r="G34" s="9"/>
      <c r="H34" s="9"/>
      <c r="I34" s="9"/>
      <c r="J34" s="9"/>
      <c r="K34" s="27"/>
    </row>
    <row r="35" spans="1:11" ht="12.75">
      <c r="A35" s="26"/>
      <c r="B35" s="43">
        <v>5173</v>
      </c>
      <c r="C35" s="9" t="s">
        <v>29</v>
      </c>
      <c r="D35" s="28">
        <f>rozpočet!G39</f>
        <v>5000</v>
      </c>
      <c r="E35" s="9" t="s">
        <v>56</v>
      </c>
      <c r="F35" s="9"/>
      <c r="G35" s="9"/>
      <c r="H35" s="9"/>
      <c r="I35" s="9"/>
      <c r="J35" s="9"/>
      <c r="K35" s="27"/>
    </row>
    <row r="36" spans="1:11" ht="12.75">
      <c r="A36" s="26"/>
      <c r="B36" s="43">
        <v>5175</v>
      </c>
      <c r="C36" s="9" t="s">
        <v>57</v>
      </c>
      <c r="D36" s="28">
        <v>1000</v>
      </c>
      <c r="E36" s="9"/>
      <c r="F36" s="9"/>
      <c r="G36" s="9"/>
      <c r="H36" s="9"/>
      <c r="I36" s="9"/>
      <c r="J36" s="9"/>
      <c r="K36" s="27"/>
    </row>
    <row r="37" spans="1:11" ht="12.75">
      <c r="A37" s="26"/>
      <c r="B37" s="43">
        <v>5176</v>
      </c>
      <c r="C37" s="56" t="s">
        <v>81</v>
      </c>
      <c r="D37" s="28">
        <f>rozpočet!G41</f>
        <v>3500</v>
      </c>
      <c r="E37" s="9"/>
      <c r="F37" s="9"/>
      <c r="G37" s="9"/>
      <c r="H37" s="9"/>
      <c r="I37" s="9"/>
      <c r="J37" s="9"/>
      <c r="K37" s="27"/>
    </row>
    <row r="38" spans="1:11" ht="12.75">
      <c r="A38" s="26"/>
      <c r="B38" s="43">
        <v>6119</v>
      </c>
      <c r="C38" s="9" t="s">
        <v>62</v>
      </c>
      <c r="D38" s="28"/>
      <c r="E38" s="56"/>
      <c r="F38" s="9"/>
      <c r="G38" s="9"/>
      <c r="H38" s="9"/>
      <c r="I38" s="9"/>
      <c r="J38" s="9"/>
      <c r="K38" s="27"/>
    </row>
    <row r="39" spans="1:11" ht="13.5" thickBot="1">
      <c r="A39" s="26"/>
      <c r="B39" s="43">
        <v>6121</v>
      </c>
      <c r="C39" s="9" t="s">
        <v>30</v>
      </c>
      <c r="D39" s="28">
        <f>rozpočet!G43</f>
        <v>1500000</v>
      </c>
      <c r="E39" s="56"/>
      <c r="F39" s="9"/>
      <c r="G39" s="9"/>
      <c r="H39" s="9"/>
      <c r="I39" s="9"/>
      <c r="J39" s="9"/>
      <c r="K39" s="27"/>
    </row>
    <row r="40" spans="1:11" ht="13.5" thickBot="1">
      <c r="A40" s="113"/>
      <c r="B40" s="78"/>
      <c r="C40" s="114"/>
      <c r="D40" s="115">
        <f>SUM(D25:D39)+D21</f>
        <v>1725821</v>
      </c>
      <c r="E40" s="116"/>
      <c r="F40" s="114"/>
      <c r="G40" s="114"/>
      <c r="H40" s="114"/>
      <c r="I40" s="114"/>
      <c r="J40" s="114"/>
      <c r="K40" s="117"/>
    </row>
    <row r="41" spans="1:11" ht="12.75">
      <c r="A41" s="71"/>
      <c r="B41" s="47"/>
      <c r="C41" s="24"/>
      <c r="D41" s="33"/>
      <c r="E41" s="24"/>
      <c r="F41" s="24"/>
      <c r="G41" s="24"/>
      <c r="H41" s="24"/>
      <c r="I41" s="24"/>
      <c r="J41" s="24"/>
      <c r="K41" s="25"/>
    </row>
    <row r="42" spans="1:11" ht="13.5" thickBot="1">
      <c r="A42" s="29"/>
      <c r="B42" s="48"/>
      <c r="C42" s="30"/>
      <c r="D42" s="31"/>
      <c r="E42" s="30"/>
      <c r="F42" s="30"/>
      <c r="G42" s="30"/>
      <c r="H42" s="30"/>
      <c r="I42" s="30"/>
      <c r="J42" s="30"/>
      <c r="K42" s="32"/>
    </row>
    <row r="43" spans="1:11" ht="12.75">
      <c r="A43" s="112">
        <v>2321</v>
      </c>
      <c r="B43" s="43">
        <v>5137</v>
      </c>
      <c r="C43" s="56" t="s">
        <v>69</v>
      </c>
      <c r="D43" s="28">
        <f>rozpočet!G46</f>
        <v>0</v>
      </c>
      <c r="E43" s="9"/>
      <c r="F43" s="9"/>
      <c r="G43" s="9"/>
      <c r="H43" s="9"/>
      <c r="I43" s="9"/>
      <c r="J43" s="9"/>
      <c r="K43" s="27"/>
    </row>
    <row r="44" spans="1:11" ht="12.75">
      <c r="A44" s="26"/>
      <c r="B44" s="43">
        <v>5139</v>
      </c>
      <c r="C44" s="56" t="s">
        <v>49</v>
      </c>
      <c r="D44" s="28">
        <f>rozpočet!G47</f>
        <v>0</v>
      </c>
      <c r="E44" s="9"/>
      <c r="F44" s="9"/>
      <c r="G44" s="9"/>
      <c r="H44" s="9"/>
      <c r="I44" s="9"/>
      <c r="J44" s="9"/>
      <c r="K44" s="27"/>
    </row>
    <row r="45" spans="1:11" ht="12.75">
      <c r="A45" s="44"/>
      <c r="B45" s="43">
        <v>5141</v>
      </c>
      <c r="C45" s="56" t="s">
        <v>31</v>
      </c>
      <c r="D45" s="28">
        <f>rozpočet!G48</f>
        <v>202000</v>
      </c>
      <c r="E45" s="9" t="s">
        <v>96</v>
      </c>
      <c r="F45" s="9"/>
      <c r="G45" s="9"/>
      <c r="H45" s="9"/>
      <c r="I45" s="9"/>
      <c r="J45" s="9"/>
      <c r="K45" s="27"/>
    </row>
    <row r="46" spans="1:11" ht="12.75">
      <c r="A46" s="26"/>
      <c r="B46" s="43">
        <v>5154</v>
      </c>
      <c r="C46" s="56" t="s">
        <v>61</v>
      </c>
      <c r="D46" s="64">
        <f>rozpočet!G49</f>
        <v>0</v>
      </c>
      <c r="E46" s="9"/>
      <c r="F46" s="9"/>
      <c r="G46" s="9"/>
      <c r="H46" s="9"/>
      <c r="I46" s="9"/>
      <c r="J46" s="66"/>
      <c r="K46" s="27"/>
    </row>
    <row r="47" spans="1:11" ht="12.75">
      <c r="A47" s="26"/>
      <c r="B47" s="43">
        <v>5169</v>
      </c>
      <c r="C47" s="56" t="s">
        <v>65</v>
      </c>
      <c r="D47" s="65">
        <f>rozpočet!G51</f>
        <v>50000</v>
      </c>
      <c r="E47" s="9"/>
      <c r="F47" s="9"/>
      <c r="G47" s="9"/>
      <c r="H47" s="9"/>
      <c r="I47" s="9"/>
      <c r="J47" s="9"/>
      <c r="K47" s="27"/>
    </row>
    <row r="48" spans="1:11" ht="12.75">
      <c r="A48" s="44"/>
      <c r="B48" s="43">
        <v>6121</v>
      </c>
      <c r="C48" s="9" t="s">
        <v>30</v>
      </c>
      <c r="D48" s="28">
        <f>rozpočet!G52</f>
        <v>11729000</v>
      </c>
      <c r="E48" s="9" t="s">
        <v>97</v>
      </c>
      <c r="F48" s="9"/>
      <c r="G48" s="9"/>
      <c r="H48" s="9"/>
      <c r="I48" s="9"/>
      <c r="J48" s="9"/>
      <c r="K48" s="27"/>
    </row>
    <row r="49" spans="1:11" ht="13.5" thickBot="1">
      <c r="A49" s="46"/>
      <c r="B49" s="48">
        <v>6130</v>
      </c>
      <c r="C49" s="30" t="s">
        <v>72</v>
      </c>
      <c r="D49" s="31">
        <f>rozpočet!G53</f>
        <v>0</v>
      </c>
      <c r="E49" s="30"/>
      <c r="F49" s="30"/>
      <c r="G49" s="30"/>
      <c r="H49" s="30"/>
      <c r="I49" s="30"/>
      <c r="J49" s="30"/>
      <c r="K49" s="32"/>
    </row>
    <row r="50" spans="1:11" ht="13.5" thickBot="1">
      <c r="A50" s="44"/>
      <c r="B50" s="43"/>
      <c r="C50" s="9"/>
      <c r="D50" s="34">
        <f>SUM(D43:D49)</f>
        <v>11981000</v>
      </c>
      <c r="E50" s="9"/>
      <c r="F50" s="9"/>
      <c r="G50" s="9"/>
      <c r="H50" s="9"/>
      <c r="I50" s="9"/>
      <c r="J50" s="9"/>
      <c r="K50" s="27"/>
    </row>
    <row r="51" spans="1:11" ht="12.75">
      <c r="A51" s="45">
        <v>6310</v>
      </c>
      <c r="B51" s="47">
        <v>5163</v>
      </c>
      <c r="C51" s="24" t="s">
        <v>26</v>
      </c>
      <c r="D51" s="33">
        <f>rozpočet!G56</f>
        <v>3600</v>
      </c>
      <c r="E51" s="24" t="s">
        <v>58</v>
      </c>
      <c r="F51" s="24"/>
      <c r="G51" s="24"/>
      <c r="H51" s="24"/>
      <c r="I51" s="24"/>
      <c r="J51" s="24"/>
      <c r="K51" s="25"/>
    </row>
    <row r="52" spans="1:11" ht="13.5" thickBot="1">
      <c r="A52" s="46"/>
      <c r="B52" s="48">
        <v>5362</v>
      </c>
      <c r="C52" s="30" t="s">
        <v>32</v>
      </c>
      <c r="D52" s="31">
        <f>rozpočet!G57</f>
        <v>500</v>
      </c>
      <c r="E52" s="30"/>
      <c r="F52" s="30"/>
      <c r="G52" s="30"/>
      <c r="H52" s="30"/>
      <c r="I52" s="30"/>
      <c r="J52" s="30"/>
      <c r="K52" s="32"/>
    </row>
    <row r="53" spans="1:11" ht="13.5" thickBot="1">
      <c r="A53" s="118"/>
      <c r="B53" s="78"/>
      <c r="C53" s="114"/>
      <c r="D53" s="115">
        <f>SUM(D51:D52)</f>
        <v>4100</v>
      </c>
      <c r="E53" s="114"/>
      <c r="F53" s="114"/>
      <c r="G53" s="114"/>
      <c r="H53" s="114"/>
      <c r="I53" s="114"/>
      <c r="J53" s="114"/>
      <c r="K53" s="117"/>
    </row>
    <row r="54" spans="1:11" ht="12.75">
      <c r="A54" s="44">
        <v>6399</v>
      </c>
      <c r="B54" s="43">
        <v>5362</v>
      </c>
      <c r="C54" s="9" t="s">
        <v>32</v>
      </c>
      <c r="D54" s="65">
        <f>rozpočet!G61</f>
        <v>1800000</v>
      </c>
      <c r="E54" s="9" t="s">
        <v>98</v>
      </c>
      <c r="F54" s="9"/>
      <c r="G54" s="9"/>
      <c r="H54" s="9"/>
      <c r="I54" s="9"/>
      <c r="J54" s="9"/>
      <c r="K54" s="27"/>
    </row>
    <row r="55" spans="1:11" ht="13.5" thickBot="1">
      <c r="A55" s="26"/>
      <c r="B55" s="9">
        <v>5365</v>
      </c>
      <c r="C55" s="9" t="s">
        <v>66</v>
      </c>
      <c r="D55" s="28">
        <f>rozpočet!G62</f>
        <v>100</v>
      </c>
      <c r="E55" s="9" t="s">
        <v>82</v>
      </c>
      <c r="F55" s="9"/>
      <c r="G55" s="9"/>
      <c r="H55" s="9"/>
      <c r="I55" s="9"/>
      <c r="J55" s="9"/>
      <c r="K55" s="27"/>
    </row>
    <row r="56" spans="1:11" ht="13.5" thickBot="1">
      <c r="A56" s="113"/>
      <c r="B56" s="114"/>
      <c r="C56" s="114"/>
      <c r="D56" s="115">
        <f>SUM(D54:D55)</f>
        <v>1800100</v>
      </c>
      <c r="E56" s="114"/>
      <c r="F56" s="114"/>
      <c r="G56" s="114"/>
      <c r="H56" s="114"/>
      <c r="I56" s="114"/>
      <c r="J56" s="114"/>
      <c r="K56" s="117"/>
    </row>
    <row r="57" spans="1:11" ht="13.5" thickBot="1">
      <c r="A57" s="26"/>
      <c r="B57" s="9"/>
      <c r="C57" s="9"/>
      <c r="D57" s="28"/>
      <c r="E57" s="9"/>
      <c r="F57" s="9"/>
      <c r="G57" s="9"/>
      <c r="H57" s="9"/>
      <c r="I57" s="9"/>
      <c r="J57" s="9"/>
      <c r="K57" s="27"/>
    </row>
    <row r="58" spans="1:11" ht="13.5" thickBot="1">
      <c r="A58" s="26"/>
      <c r="B58" s="9"/>
      <c r="C58" s="9"/>
      <c r="D58" s="121">
        <f>D40+D50+D53+D56</f>
        <v>15511021</v>
      </c>
      <c r="E58" s="9"/>
      <c r="F58" s="9"/>
      <c r="G58" s="9"/>
      <c r="H58" s="9"/>
      <c r="I58" s="9"/>
      <c r="J58" s="9"/>
      <c r="K58" s="27"/>
    </row>
    <row r="59" spans="1:11" ht="12.75">
      <c r="A59" s="26"/>
      <c r="B59" s="9"/>
      <c r="C59" s="9"/>
      <c r="D59" s="28"/>
      <c r="E59" s="9"/>
      <c r="F59" s="9"/>
      <c r="G59" s="9"/>
      <c r="H59" s="9"/>
      <c r="I59" s="9"/>
      <c r="J59" s="9"/>
      <c r="K59" s="27"/>
    </row>
    <row r="60" spans="1:11" ht="12.75">
      <c r="A60" s="26"/>
      <c r="B60" s="9"/>
      <c r="C60" s="9"/>
      <c r="D60" s="28"/>
      <c r="E60" s="9"/>
      <c r="F60" s="9"/>
      <c r="G60" s="9"/>
      <c r="H60" s="9"/>
      <c r="I60" s="9"/>
      <c r="J60" s="9"/>
      <c r="K60" s="27"/>
    </row>
    <row r="61" spans="1:11" ht="12.75">
      <c r="A61" s="26"/>
      <c r="B61" s="9"/>
      <c r="C61" s="9"/>
      <c r="D61" s="28"/>
      <c r="E61" s="9"/>
      <c r="F61" s="9"/>
      <c r="G61" s="9"/>
      <c r="H61" s="9"/>
      <c r="I61" s="9"/>
      <c r="J61" s="9"/>
      <c r="K61" s="27"/>
    </row>
    <row r="62" spans="1:11" ht="12.75">
      <c r="A62" s="26"/>
      <c r="B62" s="9"/>
      <c r="C62" s="9"/>
      <c r="D62" s="28"/>
      <c r="E62" s="38"/>
      <c r="F62" s="9"/>
      <c r="G62" s="9"/>
      <c r="H62" s="9"/>
      <c r="I62" s="9"/>
      <c r="J62" s="9"/>
      <c r="K62" s="27"/>
    </row>
    <row r="63" spans="1:11" ht="12.75">
      <c r="A63" s="26"/>
      <c r="B63" s="9"/>
      <c r="C63" s="9"/>
      <c r="D63" s="28"/>
      <c r="E63" s="9"/>
      <c r="F63" s="9"/>
      <c r="G63" s="9"/>
      <c r="H63" s="9"/>
      <c r="I63" s="9"/>
      <c r="J63" s="9"/>
      <c r="K63" s="27"/>
    </row>
    <row r="64" spans="1:11" ht="12.75">
      <c r="A64" s="26"/>
      <c r="B64" s="9"/>
      <c r="C64" s="9"/>
      <c r="D64" s="28"/>
      <c r="E64" s="9"/>
      <c r="F64" s="9"/>
      <c r="G64" s="9"/>
      <c r="H64" s="9"/>
      <c r="I64" s="9"/>
      <c r="J64" s="9"/>
      <c r="K64" s="27"/>
    </row>
    <row r="65" spans="1:11" ht="12.75">
      <c r="A65" s="26"/>
      <c r="B65" s="9"/>
      <c r="C65" s="9"/>
      <c r="D65" s="28"/>
      <c r="E65" s="9"/>
      <c r="F65" s="9"/>
      <c r="G65" s="9"/>
      <c r="H65" s="9"/>
      <c r="I65" s="9"/>
      <c r="J65" s="9"/>
      <c r="K65" s="27"/>
    </row>
    <row r="66" spans="1:11" ht="12.75">
      <c r="A66" s="26"/>
      <c r="B66" s="9"/>
      <c r="C66" s="9"/>
      <c r="D66" s="28"/>
      <c r="E66" s="9"/>
      <c r="F66" s="9"/>
      <c r="G66" s="9"/>
      <c r="H66" s="9"/>
      <c r="I66" s="9"/>
      <c r="J66" s="9"/>
      <c r="K66" s="27"/>
    </row>
    <row r="67" spans="1:11" ht="12.75">
      <c r="A67" s="26"/>
      <c r="B67" s="9"/>
      <c r="C67" s="9"/>
      <c r="D67" s="28"/>
      <c r="E67" s="9"/>
      <c r="F67" s="9"/>
      <c r="G67" s="9"/>
      <c r="H67" s="9"/>
      <c r="I67" s="9"/>
      <c r="J67" s="9"/>
      <c r="K67" s="27"/>
    </row>
    <row r="68" spans="1:11" ht="12.75">
      <c r="A68" s="26"/>
      <c r="B68" s="9"/>
      <c r="C68" s="9"/>
      <c r="D68" s="28"/>
      <c r="E68" s="9"/>
      <c r="F68" s="9"/>
      <c r="G68" s="9"/>
      <c r="H68" s="9"/>
      <c r="I68" s="9"/>
      <c r="J68" s="9"/>
      <c r="K68" s="27"/>
    </row>
    <row r="69" spans="1:11" ht="12.75">
      <c r="A69" s="26"/>
      <c r="B69" s="9"/>
      <c r="C69" s="9"/>
      <c r="D69" s="28"/>
      <c r="E69" s="9"/>
      <c r="F69" s="9"/>
      <c r="G69" s="9"/>
      <c r="H69" s="9"/>
      <c r="I69" s="9"/>
      <c r="J69" s="9"/>
      <c r="K69" s="27"/>
    </row>
    <row r="70" spans="1:11" ht="12.75">
      <c r="A70" s="26"/>
      <c r="B70" s="9"/>
      <c r="C70" s="9"/>
      <c r="D70" s="28"/>
      <c r="E70" s="9"/>
      <c r="F70" s="9"/>
      <c r="G70" s="9"/>
      <c r="H70" s="9"/>
      <c r="I70" s="9"/>
      <c r="J70" s="9"/>
      <c r="K70" s="27"/>
    </row>
    <row r="71" spans="1:11" ht="13.5" thickBot="1">
      <c r="A71" s="29"/>
      <c r="B71" s="30"/>
      <c r="C71" s="30"/>
      <c r="D71" s="31"/>
      <c r="E71" s="30"/>
      <c r="F71" s="30"/>
      <c r="G71" s="30"/>
      <c r="H71" s="30"/>
      <c r="I71" s="30"/>
      <c r="J71" s="30"/>
      <c r="K71" s="32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</sheetData>
  <sheetProtection/>
  <mergeCells count="2">
    <mergeCell ref="A4:K4"/>
    <mergeCell ref="A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Lenka</cp:lastModifiedBy>
  <cp:lastPrinted>2018-03-04T18:41:37Z</cp:lastPrinted>
  <dcterms:created xsi:type="dcterms:W3CDTF">2006-05-28T11:05:33Z</dcterms:created>
  <dcterms:modified xsi:type="dcterms:W3CDTF">2019-04-02T16:27:13Z</dcterms:modified>
  <cp:category/>
  <cp:version/>
  <cp:contentType/>
  <cp:contentStatus/>
</cp:coreProperties>
</file>